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常用\校科联资料\4.9\"/>
    </mc:Choice>
  </mc:AlternateContent>
  <xr:revisionPtr revIDLastSave="0" documentId="13_ncr:1_{E049E6C3-258D-4523-BD97-7B64155FD2F4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专项赛项目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1" i="1"/>
  <c r="I9" i="1"/>
  <c r="I8" i="1"/>
  <c r="I7" i="1"/>
  <c r="I5" i="1"/>
  <c r="I4" i="1"/>
  <c r="I2" i="1"/>
  <c r="H14" i="1"/>
  <c r="H13" i="1"/>
  <c r="H11" i="1"/>
  <c r="H10" i="1"/>
  <c r="H9" i="1"/>
  <c r="H8" i="1"/>
  <c r="H7" i="1"/>
  <c r="H6" i="1"/>
  <c r="H3" i="1"/>
  <c r="H2" i="1"/>
  <c r="H5" i="1"/>
  <c r="H12" i="1"/>
  <c r="H4" i="1"/>
  <c r="I3" i="1"/>
  <c r="I6" i="1"/>
  <c r="I10" i="1"/>
  <c r="I13" i="1"/>
  <c r="I14" i="1"/>
</calcChain>
</file>

<file path=xl/sharedStrings.xml><?xml version="1.0" encoding="utf-8"?>
<sst xmlns="http://schemas.openxmlformats.org/spreadsheetml/2006/main" count="277" uniqueCount="231">
  <si>
    <t>学校名称</t>
  </si>
  <si>
    <t>项目名称</t>
  </si>
  <si>
    <t>项目编号</t>
  </si>
  <si>
    <t>榜题</t>
  </si>
  <si>
    <t>学历分组</t>
  </si>
  <si>
    <t>项目简介</t>
  </si>
  <si>
    <t>团队负责人姓名</t>
  </si>
  <si>
    <t>成员1姓名</t>
  </si>
  <si>
    <t>成员2姓名</t>
  </si>
  <si>
    <t>成员3姓名</t>
  </si>
  <si>
    <t>成员4姓名</t>
  </si>
  <si>
    <t>成员5姓名</t>
  </si>
  <si>
    <t>成员6姓名</t>
  </si>
  <si>
    <t>成员7姓名</t>
  </si>
  <si>
    <t>成员8姓名</t>
  </si>
  <si>
    <t>成员9姓名</t>
  </si>
  <si>
    <t>成员10姓名</t>
  </si>
  <si>
    <t>成员11姓名</t>
  </si>
  <si>
    <t>成员12姓名</t>
  </si>
  <si>
    <t>成员13姓名</t>
  </si>
  <si>
    <t>成员14姓名</t>
  </si>
  <si>
    <t>指导教师1姓名</t>
  </si>
  <si>
    <t>指导教师2姓名</t>
  </si>
  <si>
    <t>指导教师3姓名</t>
  </si>
  <si>
    <t>指导教师4姓名</t>
  </si>
  <si>
    <t>指导教师5姓名</t>
  </si>
  <si>
    <t>广东东软学院</t>
  </si>
  <si>
    <t>万绿“活水”创未来——环万绿湖高端用水产业引育与“水产业+”融合发展规划</t>
  </si>
  <si>
    <t>4405322126</t>
  </si>
  <si>
    <t>榜题1：环万绿湖高端用水产业引进与孵化计划（聚焦高端用水企业招引，联动万绿湖生态优势）</t>
  </si>
  <si>
    <t>本专科项目</t>
  </si>
  <si>
    <t>本规划基于2026年实地调研河源万绿湖水源地及农夫山泉等龙头企业的一手资料，针对当前产业“产品结构单一、品牌溢价不足、融合程度较浅”三大瓶颈，提出“1+3+N”融合发展体系：以高端用水企业引育为核心，推进“水产业+工业旅游、生态研学、文创IP”三大融合方向，孵化功能性饮品、水科技装备等新兴赛道。规划聚焦精准招商（水源对赌模式、共享工厂模式）与融合项目落地（透明工厂、研学课程、文创开发、名人效应转化），依托现有厂区与配套基础，实现成本可控、快速见效。预期到2028年园区规上工业总产值向200亿元迈进，新增就业2000人以上，建立品牌溢价反哺生态机制，打造“万绿湖”区域公用品牌，推动环万绿湖区域成为全国高端用水产业标杆，让绿水青山真正转化为金山银山。</t>
  </si>
  <si>
    <t>林昕妍</t>
  </si>
  <si>
    <t>周文静</t>
  </si>
  <si>
    <t>吴培坤</t>
  </si>
  <si>
    <t>宋子琼</t>
  </si>
  <si>
    <t>姚宝欣</t>
  </si>
  <si>
    <t>李梦茹</t>
  </si>
  <si>
    <t>王天骄</t>
  </si>
  <si>
    <t>简静</t>
  </si>
  <si>
    <t>东江水韵全龄星空营地</t>
  </si>
  <si>
    <t>4405322555</t>
  </si>
  <si>
    <t>榜题14：东江水韵示范带“江畔露营+”产品开发</t>
  </si>
  <si>
    <t>项目响应 “百千万工程” 文旅融合要求，立足东江水韵示范带二期核心载体 —— 东江湿地公园打造的复合型文旅项目。紧扣 “露营 + 运动 + 文化” 核心逻辑，深度融合龙川客家文化、黎咀木偶戏等非遗技艺、红色基因与东江生态特色，秉承“全龄、全家、全季、全景”设计理念，实现 “生态 + 文化 + 运动 + 消费” 的业态升级。
项目严格遵循 “生态优先、最小干预” 原则，依托示范带现有基础设施与 26 万人次接待量、60 万元营收的成熟运营基础，采用轻资产升级模式，避免大规模新建，确保低成本快速落地。运营上创新 “政府引导 + 强村公司 + 村民入股 + 专业团队” 协同机制，通过 “体验付费 + 文创销售 + 场地租赁 + 政企合作” 多元盈利渠道，创造 50-80 个就业岗位，带动周边农产品、民宿等关联产业增收。
项目以县城 35 万本地客群为核心，辐射粤港澳大湾区短途游市场，致力于将东江水韵示范带从 “景观带” 转型为 “产业带”，打造具有龙川地域标识的文旅标杆，实现生态保护、文化传承、经济增收与乡村振兴的 “绿富双赢”。</t>
  </si>
  <si>
    <t>温玉祥</t>
  </si>
  <si>
    <t>蒋然</t>
  </si>
  <si>
    <t>杜其桓</t>
  </si>
  <si>
    <t>陈东杰</t>
  </si>
  <si>
    <t>温云辉</t>
  </si>
  <si>
    <t>刘永鑫</t>
  </si>
  <si>
    <t>陈羿鸣</t>
  </si>
  <si>
    <t>伍丽洁</t>
  </si>
  <si>
    <t>林晓鋆</t>
  </si>
  <si>
    <t>王旭</t>
  </si>
  <si>
    <t>源城寻味·毛桃鸡仔IP赋能农文旅融合创新计划</t>
  </si>
  <si>
    <t>4405323406</t>
  </si>
  <si>
    <t>榜题16：河源“五指毛桃鸡”品牌IP打造</t>
  </si>
  <si>
    <t>本项目立足河源市源城区客家文化与万绿湖生态资源，以原创 IP毛桃鸡仔为核心，深度挖掘万绿湖生态孕育+客家三腌三烤古法双重基因，提炼“健康鲜爽、客家本味”核心价值，打造“山林寻味、匠心卤制”系列视频故事，强化品牌情感连接。项目构建全场景视觉识别系统，统一IP 形象、标准字、标准色与辅助图形，覆盖包装、门店、文创衍生品等全链路应用，显著提升品牌辨识度。联动商圈、景区等文旅资源开发联名产品，打造沉浸式体验场景，形成“IP 引流—产品转化—口碑沉淀”的完整闭环。
项目贯通生态种养、预制菜加工、文化创意、文旅消费全产业链，以IP赋能农文旅深度融合，致力将毛桃鸡仔打造为源城特色美食文旅新名片，推动区域特色产业提质增效与乡村振兴高质量发展。</t>
  </si>
  <si>
    <t>陈思思</t>
  </si>
  <si>
    <t>陈梅婷</t>
  </si>
  <si>
    <t>钟晴</t>
  </si>
  <si>
    <t>黄家鹏</t>
  </si>
  <si>
    <t>黎堯</t>
  </si>
  <si>
    <t>谭巧颖</t>
  </si>
  <si>
    <t>黄锐</t>
  </si>
  <si>
    <t>胡伊</t>
  </si>
  <si>
    <t>徐安淇</t>
  </si>
  <si>
    <t>陈晓蔓</t>
  </si>
  <si>
    <t>陈敏诗</t>
  </si>
  <si>
    <t>范文浩</t>
  </si>
  <si>
    <t>黄咏君</t>
  </si>
  <si>
    <t>梁安</t>
  </si>
  <si>
    <t>崔均涛</t>
  </si>
  <si>
    <t>胡淞俊</t>
  </si>
  <si>
    <t>李宝玥</t>
  </si>
  <si>
    <t>车蕊</t>
  </si>
  <si>
    <t>“源本味”河源五指毛桃鸡IP体系构建与品牌赋能</t>
  </si>
  <si>
    <t>4405324077</t>
  </si>
  <si>
    <t>本项目立足河源“百千万工程”与农文旅融合需求，以客家非遗美食“五指毛桃鸡”为载体，创新提出“轻养生IP化+农产品品牌升级”路径，打造“源本味”品牌IP体系。区别于传统特产仅升级包装，项目以“药食同源”为核心，融合万绿湖生态与客家古法，构建“内容化IP+场景化消费+闭环式运营”模式，提出“源自自然，本味养生”价值主张，确立轻养生、年轻化、客家味、高品质四大调性，推动产品向生活方式品牌转型。IP打造上，创新设计双IP体系——元气美食官“源阿吉”与养生领味官“源小桃”，以“好吃+健康”组合增强情感连接与传播力。项目三大板块：一是IP与视觉系统一体化设计，覆盖全场景应用；二是新媒体运营，通过短视频、直播、种草等内容引流实现消费转化；三是沉浸式文化活动，利用快闪、景区体验等打通“线上引流—线下体验—口碑沉淀”闭环。项目以设计驱动、运营思维、文旅融合为特色，助力五指毛桃鸡从区域美食升级为具全国潜力的轻养生IP，带动乡村振兴。</t>
  </si>
  <si>
    <t>卓雨馨</t>
  </si>
  <si>
    <t>王枫媛</t>
  </si>
  <si>
    <t>陈嘉欣</t>
  </si>
  <si>
    <t>余静</t>
  </si>
  <si>
    <t>张松烨</t>
  </si>
  <si>
    <t>杨顺然</t>
  </si>
  <si>
    <t>温抒怡</t>
  </si>
  <si>
    <t>余雅静</t>
  </si>
  <si>
    <t>张宇畅</t>
  </si>
  <si>
    <t>叶柳婵</t>
  </si>
  <si>
    <t>莫丽莎</t>
  </si>
  <si>
    <t>朱雯亚</t>
  </si>
  <si>
    <t>张博强</t>
  </si>
  <si>
    <t>徐鹤雅</t>
  </si>
  <si>
    <t>张雅钦</t>
  </si>
  <si>
    <t>李欣儒</t>
  </si>
  <si>
    <t>刘心佩</t>
  </si>
  <si>
    <t>陆华升</t>
  </si>
  <si>
    <t>龙川新游•触处炫彩</t>
  </si>
  <si>
    <t>4405324079</t>
  </si>
  <si>
    <t>榜题18：龙川县乡村振兴示范带公办民营基地与圩镇客厅“空间活化+业态创新”运营方案设计</t>
  </si>
  <si>
    <t>总体定位
本项目定位为"数字化非遗红色文旅景区"，以板塘村历史红色文化与客家非遗为核心，以非遗文化猫头狮IP为视觉符号，将红色交通线，非遗技艺与数字化AR游戏体验深度融合，依托板塘村的地理与文化优势，打造集红色研学，非遗体验，休闲度假，沉浸游戏体验于一体的沉浸式文旅项目，激活乡村文旅活力，助力乡村振兴。 
IP打造
板塘村沉浸式主题景区将展现传统与现代的完美融合，通过数字化技术和IP元素，创造出一个奇妙的场景，乡村艺栈中融入猫头狮IP，互动情节融入当地红色故事，创造出独特的文化景观和互动体验，让游客可以亲身参与，沉浸式地体验故事情节，同时开设非遗摊位，非遗表演，让游客感受板塘的文化魅力。
AR数字互动
本项目以数字化游戏体验为核心，打造沉浸式红色文旅互动体系。方案设计三款实景互动游戏，依托手机小程序与AR技术实现主要游戏内容，结合客家文化与红色历史设置解谜，协作，闯关任务；辅以场景投影强化沉浸氛围，让游客在轻量化，低门槛的数字体验中深度感知龙川红色文化与非遗魅力。</t>
  </si>
  <si>
    <t>梁慧茵</t>
  </si>
  <si>
    <t>卢子毅</t>
  </si>
  <si>
    <t>林映桐</t>
  </si>
  <si>
    <t>黄艺林</t>
  </si>
  <si>
    <t>吴煜恩</t>
  </si>
  <si>
    <t>陈良驹</t>
  </si>
  <si>
    <t>何家乐</t>
  </si>
  <si>
    <t>方小柔</t>
  </si>
  <si>
    <t>赖霞</t>
  </si>
  <si>
    <t>黄兆嘉</t>
  </si>
  <si>
    <t>刘加纯</t>
  </si>
  <si>
    <t>雷雅琴</t>
  </si>
  <si>
    <t>刘云鹏</t>
  </si>
  <si>
    <t>“佗城漫行，遇鉴千年”互动式半改造古城活化</t>
  </si>
  <si>
    <t>4405324211</t>
  </si>
  <si>
    <t>榜题13：佗城古城保护利用与可持续活化路径研究</t>
  </si>
  <si>
    <t>以佗城秦汉历史底蕴、客家民俗风情、千年科举文化为基底，打造“漫行佗城·遇鉴千年”休闲互动式NPC剧本演绎项目，构建“全域休闲场景+轻量化剧本+沉浸式互动”模式，让游客摆脱走马观花的观光模式，在轻松漫步、随性互动中感受古城烟火气与历史厚重感，打造粤东地区古城休闲文旅示范项目。</t>
  </si>
  <si>
    <t>姚乐凡</t>
  </si>
  <si>
    <t>吴范炜</t>
  </si>
  <si>
    <t>符祖坚</t>
  </si>
  <si>
    <t>林依琪</t>
  </si>
  <si>
    <t>张雪</t>
  </si>
  <si>
    <t>谢滢</t>
  </si>
  <si>
    <t>朱晓银</t>
  </si>
  <si>
    <t>黄蓝</t>
  </si>
  <si>
    <t>崔洁茹</t>
  </si>
  <si>
    <t>徐慧筠</t>
  </si>
  <si>
    <t>郑依琳</t>
  </si>
  <si>
    <t>擎魂守艺，数智传薪——数智赋能手擎木偶戏活化传承</t>
  </si>
  <si>
    <t>4405324421</t>
  </si>
  <si>
    <t>榜题9：乡村振兴示范带“非遗活化”产品创新设计与市场化路径</t>
  </si>
  <si>
    <t>本项目以省级非遗龙川手擎木偶戏为核心,立足客家文化底蕴与乡村振兴背景,紧扣发展“小而美”文旅业态趋势。聚焦非遗传承后继乏人、剧目创新滞后、产业链薄弱、传播范围有限四大痛点,以“数智赋能、IP驱动、文旅融合、市场反哺”为核心理念打造非遗活化体系,项目通过原创IP“偶妹”构建品牌视觉体系,完成木偶戏技艺、剧目、制作工艺的数字化云端留存,搭建可查的非遗教学库；依托AR技术打造“木偶寻迹”沉浸式文旅体验,创新互动式观演与游玩场景；围绕IP开发轻量周边、实用好物、本土联名文创产品,并持续迭代升级,整合线上线下分销渠道；构建抖音、小红书、视频号等新媒体传播矩阵，触达亲子家庭与Z世代核心客群,同时联动政府、高校、非遗传承人、运营团队、本地商户形成多方协同模式，以市场化运营实现非遗自我造血,带动龙川县/黎咀镇文旅消费与乡村就业,形成可复制、可落地的县域非遗活化样本，让百年客家木偶戏在数智时代活态传承、破圈出圈。</t>
  </si>
  <si>
    <t>邹碧清</t>
  </si>
  <si>
    <t>黎玲</t>
  </si>
  <si>
    <t>张逢原</t>
  </si>
  <si>
    <t>林海莹</t>
  </si>
  <si>
    <t>吴锦祥</t>
  </si>
  <si>
    <t>曾茹钰</t>
  </si>
  <si>
    <t>梁颖茵</t>
  </si>
  <si>
    <t>曾雨欣</t>
  </si>
  <si>
    <t>邓春丽</t>
  </si>
  <si>
    <t>邱岚</t>
  </si>
  <si>
    <t>熊丹</t>
  </si>
  <si>
    <t>吴小宁</t>
  </si>
  <si>
    <t>刘颖琪</t>
  </si>
  <si>
    <t>“从河源到餐桌：河源五指毛桃鸡全链物流优化与产品包装设计”</t>
  </si>
  <si>
    <t>4405324519</t>
  </si>
  <si>
    <t>本项目以河源五指毛桃鸡为核心，围绕“文旅+美食+文创”打造创新推广模式。项目构建了“基础即食、中端礼赠、高端定制”三层定价与分层包装体系，并以五指毛桃鸡为核心元素设计产品IP形象-“黄啾啾”。产品包装设计中包含客家文化元素及物流保鲜功能，整体实现品牌识别与实用价值的双重提升。在营销设计层面，项目整合短视频引流、推文塑品、直播转化与线下文旅联动，形成“线上种草—线下体验—即时消费—私域沉淀”的全媒体转化闭环。与此同时项目依托万绿湖景区策划了“黄啾啾寻味打卡行”沉浸式徒步节。在徒步路线中，设置游客中心、生态观景台、客家风情廊、游船码头及文化体验区等“1主4辅”打卡点并融合非遗宣讲、集章兑礼、文创展销等互动环节，将产品消费升级为寻源体验，提升客流量与品牌黏性。实现了具有“源城地域特色”的IP体系建造，并打响源城区“五指毛桃鸡”品牌，提高品牌辨识度、知名度、美誉度。</t>
  </si>
  <si>
    <t>欧阳欣</t>
  </si>
  <si>
    <t>陈慧琳</t>
  </si>
  <si>
    <t>钟润怡</t>
  </si>
  <si>
    <t>黄称心</t>
  </si>
  <si>
    <t>陈映霖</t>
  </si>
  <si>
    <t>黄芳</t>
  </si>
  <si>
    <t>刘佩茹</t>
  </si>
  <si>
    <t>叶铭伟</t>
  </si>
  <si>
    <t>彭德民</t>
  </si>
  <si>
    <t>张翠芝</t>
  </si>
  <si>
    <t>伍泓丞</t>
  </si>
  <si>
    <t>赵思博</t>
  </si>
  <si>
    <t>吴怡</t>
  </si>
  <si>
    <t>徐颖欢</t>
  </si>
  <si>
    <t>何宝怡</t>
  </si>
  <si>
    <t>蔡沅贝</t>
  </si>
  <si>
    <t>魏冰</t>
  </si>
  <si>
    <t>五指毛桃鸡</t>
  </si>
  <si>
    <t>4405324598</t>
  </si>
  <si>
    <t>本项目立足源城客家文化与药食同源特色，以五指毛桃为IP核心名称，打造阿桃哥、阿桃妹双IP形象，构建集LOGO视觉、IP形象、应用规范、全媒体推广、文化活动于一体的完整品牌体系。通过IP化运营提升源城五指毛桃鸡区域公共品牌辨识度，拓展客源市场、升级礼盒产品、落地全渠道传播，打造河源特色美食名片，助力乡村振兴与农文旅融合。</t>
  </si>
  <si>
    <t>宋铫巍</t>
  </si>
  <si>
    <t>黄俊</t>
  </si>
  <si>
    <t>尹嘉辉</t>
  </si>
  <si>
    <t>梁芷敏</t>
  </si>
  <si>
    <t>甘炜婷</t>
  </si>
  <si>
    <t>彭嘉悦</t>
  </si>
  <si>
    <t>吴文俊</t>
  </si>
  <si>
    <t>AI智配・数智旅居——河源数字游民旅居生态构建与价值转化平台</t>
  </si>
  <si>
    <t>4405324794</t>
  </si>
  <si>
    <t>榜题7：“数字游民”友好型旅居生态产品包与社群运营服务体系设计</t>
  </si>
  <si>
    <t>本项目以河源市东源县 “百千万工程” 人才干部培训基地 2 号楼为物理核心，聚焦吸引、留存、转化三大目标，打造集居住、工作、生活、社交、价值共创于一体的数字游民旅居生态社区。项目精准对接大湾区数字游民需求，依托东源生态、区位、产业与政策优势，通过数智化平台搭建、分层社群运营、本地价值转化三大核心动作，吸引内容创作、电商运营、远程办公等数字人才集聚，构建 “游民入乡 — 技能共享 — 产业共创 — 价值共生” 闭环，将数字游民的技能、资源与东源乡村振兴需求深度融合，赋能农业电商化、文旅品牌化、文化活化与数字产业培育，助力东源打造粤港澳大湾区数字游民旅居标杆，以人才集聚激活乡村发展新动能，实现数字经济与乡村全面振兴双向赋能、长效共赢。</t>
  </si>
  <si>
    <t>蔡子箐</t>
  </si>
  <si>
    <t>张梓悦</t>
  </si>
  <si>
    <t>周语</t>
  </si>
  <si>
    <t>林佳宇</t>
  </si>
  <si>
    <t>黄创阳</t>
  </si>
  <si>
    <t>刘彬</t>
  </si>
  <si>
    <t>宁宇航</t>
  </si>
  <si>
    <t>蓝嘉然</t>
  </si>
  <si>
    <t>周赞涛</t>
  </si>
  <si>
    <t>苏贤标</t>
  </si>
  <si>
    <t>朱洁琳</t>
  </si>
  <si>
    <t>朱翠红</t>
  </si>
  <si>
    <t>李连娇</t>
  </si>
  <si>
    <t>龙川古韵娘酒设计</t>
  </si>
  <si>
    <t>4405324999</t>
  </si>
  <si>
    <t>本项目以河源龙川娘酒为核心，深度挖掘千年客家非遗酿造文化，打造集文化传承、品牌升级、文创赋能于一体的全链路设计体系，推动传统客家黄酒焕发现代活力。
项目以 “她的温柔，藏在娘酒里” 为核心主题，构建全方位视觉与产品体系。Logo 设计融合龙头、酒壶、女子发簪元素，既呼应 “龙川” 地域标识，又象征酒品的醇厚底蕴与客家女性的传承力量，主色调萃取娘酒琥珀色泽，凸显非遗文化质感。包装设计精准贴合客家文化内核：瓶型融入客家斗笠、围龙屋符号，兼具古朴质感与现代审美；三款杯贴以万绿湖、正相塔、佗城古城为核心，通过水墨插画传递地域自然与人文风貌，适配不同场景需求；手提礼盒与单瓶礼盒则以暖黄基底搭配山水图景，兼顾礼品属性与便携性。IP 打造上，推出酒娘 “川川” 形象，融合稻穗、东江波浪、客家蓝衫等元素，成为品牌文化的鲜活载体。配套平面海报以七步古法酿造工序为叙事线，通过客家女性的手工手作，传递非遗匠心与温情内核。通过系统化设计，将龙川娘酒与客家地域文化深度绑定，既守护古法酿造技艺，又打造多元文创形态，助力龙川娘酒成为河源客家文化的标志性名片，实现文化价值与市场价值的双重提升。</t>
  </si>
  <si>
    <t>苏欣仪</t>
  </si>
  <si>
    <t>王柳婷</t>
  </si>
  <si>
    <t>余新莉</t>
  </si>
  <si>
    <t>陆卓莹</t>
  </si>
  <si>
    <t>李栩瑜</t>
  </si>
  <si>
    <t>崔茵禧</t>
  </si>
  <si>
    <t>杨一椹</t>
  </si>
  <si>
    <t>李迅</t>
  </si>
  <si>
    <t>邵俊侣</t>
  </si>
  <si>
    <t>杨熙睿</t>
  </si>
  <si>
    <t>陈洁怡</t>
  </si>
  <si>
    <t>何梓聪</t>
  </si>
  <si>
    <t>黎凯旋</t>
  </si>
  <si>
    <t>张志童</t>
  </si>
  <si>
    <t>臧俊超</t>
  </si>
  <si>
    <t>“知行合一·竹境养心”阳明文化与翠山竹海融合文旅运营方案</t>
  </si>
  <si>
    <t>4405325041</t>
  </si>
  <si>
    <t>榜题12：阳明文化与翠山竹海融合旅游产品设计</t>
  </si>
  <si>
    <t>本项目以“知行合一·竹境养心”为主题，依托河源和平县翠山竹海生态资源与阳明历史文化底蕴，打造集文化研学、自然观光、手作体验、休闲康养于一体的沉浸式文旅产品。
  项目围绕阳明心学核心内涵，设计明制服饰游览、竹艺研学手作、竹林静心茶歇等特色体验，并配套完善“衣食住行游购娱”全链条服务，推出主题打卡集章、四季特色节庆活动，形成可游、可玩、可购、可住的完整文旅体系。
  通过“政府引导+企业运营+村集体参与”模式，推动阳明文化与竹海生态深度融合，丰富区域文旅业态，带动本地竹产业、农产品与乡村民宿发展，打造独具特色的阳明文化研学与竹海体验目的地。</t>
  </si>
  <si>
    <t>盛靖然</t>
  </si>
  <si>
    <t>游莉平</t>
  </si>
  <si>
    <t>何家儿</t>
  </si>
  <si>
    <t>李疆豫</t>
  </si>
  <si>
    <t>壹点设计</t>
  </si>
  <si>
    <t>4405325141</t>
  </si>
  <si>
    <t>榜题10：“媒体+”赋能紫金蝉茶产业发展</t>
  </si>
  <si>
    <t>本项目以广东河源紫金县特色蝉茶为核心，打造以“蝉茗”为品牌名的高端茶礼IP，深度挖掘小绿蝉与茶树共生的自然馈赠，将“蝉吻茶芽、蜜香天成”的产品特质，转化为兼具东方美学与市场竞争力的品牌叙事。项目围绕紫金县客家山水与生态茶产业，以极简抽象的视觉设计重构蝉茶符号，通过完整品牌故事、高端包装体系与文化赋能，重塑紫金蝉茶的高端礼品定位，既保留“一叶因蝉而成香”的自然本味，又以年轻化、艺术化的表达打破传统茶品牌的刻板印象，实现非遗茶种的文化活化与商业升级，为消费者提供一杯承载自然相遇、东方雅致与地域匠心的高品质蝉茶，助力紫金蝉茶走向更广阔的高端茶礼市场。</t>
  </si>
  <si>
    <t>周天娇</t>
  </si>
  <si>
    <t>柯可慧</t>
  </si>
  <si>
    <t>王铉涵</t>
  </si>
  <si>
    <t>常艺馨</t>
  </si>
  <si>
    <t>罗丽晴</t>
  </si>
  <si>
    <t>团队成员</t>
    <phoneticPr fontId="2" type="noConversion"/>
  </si>
  <si>
    <t>吴优</t>
    <phoneticPr fontId="2" type="noConversion"/>
  </si>
  <si>
    <t>指导老师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</si>
</sst>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等线"/>
      <family val="2"/>
      <scheme val="minor"/>
    </font>
    <font>
      <b/>
      <sz val="14"/>
      <name val="宋体"/>
      <charset val="134"/>
    </font>
    <font>
      <sz val="9"/>
      <name val="等线"/>
      <family val="3"/>
      <charset val="134"/>
      <scheme val="minor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J14"/>
  <sheetViews>
    <sheetView tabSelected="1" workbookViewId="0">
      <selection activeCell="J1" sqref="J1:AB1048576"/>
    </sheetView>
  </sheetViews>
  <sheetFormatPr defaultRowHeight="14" x14ac:dyDescent="0.3"/>
  <cols>
    <col min="1" max="1" width="15" customWidth="1"/>
    <col min="2" max="2" width="65.75" bestFit="1" customWidth="1"/>
    <col min="3" max="6" width="15" customWidth="1"/>
    <col min="7" max="7" width="13.6640625" style="3" bestFit="1" customWidth="1"/>
    <col min="8" max="8" width="103" customWidth="1"/>
    <col min="9" max="9" width="35.83203125" customWidth="1"/>
    <col min="10" max="28" width="15" hidden="1" customWidth="1"/>
  </cols>
  <sheetData>
    <row r="1" spans="1:28" ht="3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228</v>
      </c>
      <c r="I1" s="2" t="s">
        <v>230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</row>
    <row r="2" spans="1:28" x14ac:dyDescent="0.3">
      <c r="A2" t="s">
        <v>26</v>
      </c>
      <c r="B2" t="s">
        <v>27</v>
      </c>
      <c r="C2" t="s">
        <v>28</v>
      </c>
      <c r="D2" t="s">
        <v>29</v>
      </c>
      <c r="E2" t="s">
        <v>30</v>
      </c>
      <c r="F2" t="s">
        <v>31</v>
      </c>
      <c r="G2" s="3" t="s">
        <v>32</v>
      </c>
      <c r="H2" t="e">
        <f>CONCATENATE(J2,"、",K2,"、",L2,"、",M2,"、",N2,"、",O2,P2,Q2,R2,S2,T2,U2,#REF!,,W2)</f>
        <v>#REF!</v>
      </c>
      <c r="I2" t="str">
        <f>CONCATENATE(X2,"、",Y2,Z2,AA2,AB2)</f>
        <v>王天骄、简静</v>
      </c>
      <c r="J2" t="s">
        <v>32</v>
      </c>
      <c r="K2" t="s">
        <v>33</v>
      </c>
      <c r="L2" t="s">
        <v>34</v>
      </c>
      <c r="M2" t="s">
        <v>35</v>
      </c>
      <c r="N2" t="s">
        <v>36</v>
      </c>
      <c r="O2" t="s">
        <v>37</v>
      </c>
      <c r="X2" t="s">
        <v>38</v>
      </c>
      <c r="Y2" t="s">
        <v>39</v>
      </c>
    </row>
    <row r="3" spans="1:28" x14ac:dyDescent="0.3">
      <c r="A3" t="s">
        <v>26</v>
      </c>
      <c r="B3" t="s">
        <v>40</v>
      </c>
      <c r="C3" t="s">
        <v>41</v>
      </c>
      <c r="D3" t="s">
        <v>42</v>
      </c>
      <c r="E3" t="s">
        <v>30</v>
      </c>
      <c r="F3" t="s">
        <v>43</v>
      </c>
      <c r="G3" s="3" t="s">
        <v>44</v>
      </c>
      <c r="H3" t="e">
        <f>CONCATENATE(J3,"、",K3,"、",L3,"、",M3,"、",N3,"、",O3,"、",P3,"、",Q3,"、",R3,,S3,,T3,U3,#REF!,W3)</f>
        <v>#REF!</v>
      </c>
      <c r="I3" t="str">
        <f>CONCATENATE(X3,Y3,Z3,AA3,AB3)</f>
        <v>王旭</v>
      </c>
      <c r="J3" t="s">
        <v>44</v>
      </c>
      <c r="K3" t="s">
        <v>45</v>
      </c>
      <c r="L3" t="s">
        <v>46</v>
      </c>
      <c r="M3" t="s">
        <v>47</v>
      </c>
      <c r="N3" t="s">
        <v>48</v>
      </c>
      <c r="O3" t="s">
        <v>49</v>
      </c>
      <c r="P3" t="s">
        <v>50</v>
      </c>
      <c r="Q3" t="s">
        <v>51</v>
      </c>
      <c r="R3" t="s">
        <v>52</v>
      </c>
      <c r="X3" t="s">
        <v>53</v>
      </c>
    </row>
    <row r="4" spans="1:28" x14ac:dyDescent="0.3">
      <c r="A4" t="s">
        <v>26</v>
      </c>
      <c r="B4" t="s">
        <v>54</v>
      </c>
      <c r="C4" t="s">
        <v>55</v>
      </c>
      <c r="D4" t="s">
        <v>56</v>
      </c>
      <c r="E4" t="s">
        <v>30</v>
      </c>
      <c r="F4" t="s">
        <v>57</v>
      </c>
      <c r="G4" s="3" t="s">
        <v>58</v>
      </c>
      <c r="H4" t="str">
        <f>CONCATENATE(J4,"、",K4,"、",L4,"、",M4,"、",N4,"、",O4,"、",P4,"、",Q4,"、",R4,"、",S4,"、",T4,"、",U4,"、",V4,"、",W4)</f>
        <v>陈思思、陈梅婷、钟晴、黄家鹏、黎堯、谭巧颖、黄锐、胡伊、徐安淇、陈晓蔓、陈敏诗、范文浩、吴优、黄咏君</v>
      </c>
      <c r="I4" t="str">
        <f>CONCATENATE(X4,"、",Y4,"、",Z4,"、",AA4,"、",AB4)</f>
        <v>梁安、崔均涛、胡淞俊、李宝玥、车蕊</v>
      </c>
      <c r="J4" t="s">
        <v>58</v>
      </c>
      <c r="K4" t="s">
        <v>59</v>
      </c>
      <c r="L4" t="s">
        <v>60</v>
      </c>
      <c r="M4" t="s">
        <v>61</v>
      </c>
      <c r="N4" t="s">
        <v>62</v>
      </c>
      <c r="O4" t="s">
        <v>63</v>
      </c>
      <c r="P4" t="s">
        <v>64</v>
      </c>
      <c r="Q4" t="s">
        <v>65</v>
      </c>
      <c r="R4" t="s">
        <v>66</v>
      </c>
      <c r="S4" t="s">
        <v>67</v>
      </c>
      <c r="T4" t="s">
        <v>68</v>
      </c>
      <c r="U4" t="s">
        <v>69</v>
      </c>
      <c r="V4" t="s">
        <v>229</v>
      </c>
      <c r="W4" t="s">
        <v>70</v>
      </c>
      <c r="X4" t="s">
        <v>71</v>
      </c>
      <c r="Y4" t="s">
        <v>72</v>
      </c>
      <c r="Z4" t="s">
        <v>73</v>
      </c>
      <c r="AA4" t="s">
        <v>74</v>
      </c>
      <c r="AB4" t="s">
        <v>75</v>
      </c>
    </row>
    <row r="5" spans="1:28" x14ac:dyDescent="0.3">
      <c r="A5" t="s">
        <v>26</v>
      </c>
      <c r="B5" t="s">
        <v>76</v>
      </c>
      <c r="C5" t="s">
        <v>77</v>
      </c>
      <c r="D5" t="s">
        <v>56</v>
      </c>
      <c r="E5" t="s">
        <v>30</v>
      </c>
      <c r="F5" t="s">
        <v>78</v>
      </c>
      <c r="G5" s="3" t="s">
        <v>79</v>
      </c>
      <c r="H5" t="str">
        <f>CONCATENATE(J5,"、",K5,"、",L5,"、",M5,"、",N5,"、",O5,"、",P5,"、",Q5,"、",R5,"、",S5,"、",T5,"、",U5,"、",V5,"、",W5)</f>
        <v>卓雨馨、王枫媛、陈嘉欣、余静、张松烨、杨顺然、温抒怡、余雅静、张宇畅、叶柳婵、莫丽莎、朱雯亚、张博强、</v>
      </c>
      <c r="I5" t="str">
        <f>CONCATENATE(X5,"、",Y5,"、",Z5,"、",AA5,"、",AB5)</f>
        <v>徐鹤雅、张雅钦、李欣儒、刘心佩、陆华升</v>
      </c>
      <c r="J5" t="s">
        <v>79</v>
      </c>
      <c r="K5" t="s">
        <v>80</v>
      </c>
      <c r="L5" t="s">
        <v>81</v>
      </c>
      <c r="M5" t="s">
        <v>82</v>
      </c>
      <c r="N5" t="s">
        <v>83</v>
      </c>
      <c r="O5" t="s">
        <v>84</v>
      </c>
      <c r="P5" t="s">
        <v>85</v>
      </c>
      <c r="Q5" t="s">
        <v>86</v>
      </c>
      <c r="R5" t="s">
        <v>87</v>
      </c>
      <c r="S5" t="s">
        <v>88</v>
      </c>
      <c r="T5" t="s">
        <v>89</v>
      </c>
      <c r="U5" t="s">
        <v>90</v>
      </c>
      <c r="V5" t="s">
        <v>91</v>
      </c>
      <c r="X5" t="s">
        <v>92</v>
      </c>
      <c r="Y5" t="s">
        <v>93</v>
      </c>
      <c r="Z5" t="s">
        <v>94</v>
      </c>
      <c r="AA5" t="s">
        <v>95</v>
      </c>
      <c r="AB5" t="s">
        <v>96</v>
      </c>
    </row>
    <row r="6" spans="1:28" x14ac:dyDescent="0.3">
      <c r="A6" t="s">
        <v>26</v>
      </c>
      <c r="B6" t="s">
        <v>97</v>
      </c>
      <c r="C6" t="s">
        <v>98</v>
      </c>
      <c r="D6" t="s">
        <v>99</v>
      </c>
      <c r="E6" t="s">
        <v>30</v>
      </c>
      <c r="F6" t="s">
        <v>100</v>
      </c>
      <c r="G6" s="3" t="s">
        <v>101</v>
      </c>
      <c r="H6" t="str">
        <f>CONCATENATE(J6,"、",K6,"、",L6,"、",M6,"、",N6,"、",O6,"、",P6,"、",Q6,"、",R6,,S6,,T6,,U6,,V6,,W6)</f>
        <v>梁慧茵、卢子毅、林映桐、黄艺林、吴煜恩、陈良驹、何家乐、方小柔、赖霞</v>
      </c>
      <c r="I6" t="str">
        <f>CONCATENATE(X6,Y6,Z6,AA6,AB6)</f>
        <v>黄兆嘉刘加纯雷雅琴李欣儒刘云鹏</v>
      </c>
      <c r="J6" t="s">
        <v>101</v>
      </c>
      <c r="K6" t="s">
        <v>102</v>
      </c>
      <c r="L6" t="s">
        <v>103</v>
      </c>
      <c r="M6" t="s">
        <v>104</v>
      </c>
      <c r="N6" t="s">
        <v>105</v>
      </c>
      <c r="O6" t="s">
        <v>106</v>
      </c>
      <c r="P6" t="s">
        <v>107</v>
      </c>
      <c r="Q6" t="s">
        <v>108</v>
      </c>
      <c r="R6" t="s">
        <v>109</v>
      </c>
      <c r="X6" t="s">
        <v>110</v>
      </c>
      <c r="Y6" t="s">
        <v>111</v>
      </c>
      <c r="Z6" t="s">
        <v>112</v>
      </c>
      <c r="AA6" t="s">
        <v>94</v>
      </c>
      <c r="AB6" t="s">
        <v>113</v>
      </c>
    </row>
    <row r="7" spans="1:28" x14ac:dyDescent="0.3">
      <c r="A7" t="s">
        <v>26</v>
      </c>
      <c r="B7" t="s">
        <v>114</v>
      </c>
      <c r="C7" t="s">
        <v>115</v>
      </c>
      <c r="D7" t="s">
        <v>116</v>
      </c>
      <c r="E7" t="s">
        <v>30</v>
      </c>
      <c r="F7" t="s">
        <v>117</v>
      </c>
      <c r="G7" s="3" t="s">
        <v>118</v>
      </c>
      <c r="H7" t="str">
        <f>CONCATENATE(J7,"、",K7,"、",L7,"、",M7,"、",N7,"、",O7,"、",P7,"、",Q7,"、",R7,S7,T7,U7,V7,W7)</f>
        <v>姚乐凡、吴范炜、符祖坚、林依琪、张雪、谢滢、朱晓银、黄蓝、崔洁茹</v>
      </c>
      <c r="I7" t="str">
        <f>CONCATENATE(X7,"、",Y7,"、",Z7,AA7,AB7)</f>
        <v>徐慧筠、郑依琳、李宝玥</v>
      </c>
      <c r="J7" t="s">
        <v>118</v>
      </c>
      <c r="K7" t="s">
        <v>119</v>
      </c>
      <c r="L7" t="s">
        <v>120</v>
      </c>
      <c r="M7" t="s">
        <v>121</v>
      </c>
      <c r="N7" t="s">
        <v>122</v>
      </c>
      <c r="O7" t="s">
        <v>123</v>
      </c>
      <c r="P7" t="s">
        <v>124</v>
      </c>
      <c r="Q7" t="s">
        <v>125</v>
      </c>
      <c r="R7" t="s">
        <v>126</v>
      </c>
      <c r="X7" t="s">
        <v>127</v>
      </c>
      <c r="Y7" t="s">
        <v>128</v>
      </c>
      <c r="Z7" t="s">
        <v>74</v>
      </c>
    </row>
    <row r="8" spans="1:28" x14ac:dyDescent="0.3">
      <c r="A8" t="s">
        <v>26</v>
      </c>
      <c r="B8" t="s">
        <v>129</v>
      </c>
      <c r="C8" t="s">
        <v>130</v>
      </c>
      <c r="D8" t="s">
        <v>131</v>
      </c>
      <c r="E8" t="s">
        <v>30</v>
      </c>
      <c r="F8" t="s">
        <v>132</v>
      </c>
      <c r="G8" s="3" t="s">
        <v>133</v>
      </c>
      <c r="H8" t="str">
        <f>CONCATENATE(J8,"、",K8,"、",L8,"、",M8,"、",N8,"、",O8,"、",P8,"、",Q8,"",R8,"",S8,"",T8,"",U8,"",V8,"",W8)</f>
        <v>邹碧清、黎玲、张逢原、林海莹、吴锦祥、曾茹钰、梁颖茵、曾雨欣</v>
      </c>
      <c r="I8" t="str">
        <f>CONCATENATE(X8,"、",Y8,"、",Z8,"、",AA8,"、",AB8)</f>
        <v>邓春丽、邱岚、熊丹、吴小宁、刘颖琪</v>
      </c>
      <c r="J8" t="s">
        <v>133</v>
      </c>
      <c r="K8" t="s">
        <v>134</v>
      </c>
      <c r="L8" t="s">
        <v>135</v>
      </c>
      <c r="M8" t="s">
        <v>136</v>
      </c>
      <c r="N8" t="s">
        <v>137</v>
      </c>
      <c r="O8" t="s">
        <v>138</v>
      </c>
      <c r="P8" t="s">
        <v>139</v>
      </c>
      <c r="Q8" t="s">
        <v>140</v>
      </c>
      <c r="X8" t="s">
        <v>141</v>
      </c>
      <c r="Y8" t="s">
        <v>142</v>
      </c>
      <c r="Z8" t="s">
        <v>143</v>
      </c>
      <c r="AA8" t="s">
        <v>144</v>
      </c>
      <c r="AB8" t="s">
        <v>145</v>
      </c>
    </row>
    <row r="9" spans="1:28" x14ac:dyDescent="0.3">
      <c r="A9" t="s">
        <v>26</v>
      </c>
      <c r="B9" t="s">
        <v>146</v>
      </c>
      <c r="C9" t="s">
        <v>147</v>
      </c>
      <c r="D9" t="s">
        <v>56</v>
      </c>
      <c r="E9" t="s">
        <v>30</v>
      </c>
      <c r="F9" t="s">
        <v>148</v>
      </c>
      <c r="G9" s="3" t="s">
        <v>149</v>
      </c>
      <c r="H9" t="str">
        <f>CONCATENATE(J9,"、",K9,"、",L9,"、",M9,"、",N9,"、",O9,"、",P9,"、",Q9,"、",R9,"、",S9,"、",T9,"、",U9,"",V9,"",W9)</f>
        <v>欧阳欣、陈慧琳、钟润怡、黄称心、陈映霖、黄芳、刘佩茹、叶铭伟、彭德民、张翠芝、伍泓丞、赵思博</v>
      </c>
      <c r="I9" t="str">
        <f>CONCATENATE(X9,"、",Y9,"、",Z9,"、",AA9,"、",AB9)</f>
        <v>吴怡、徐颖欢、何宝怡、蔡沅贝、魏冰</v>
      </c>
      <c r="J9" t="s">
        <v>149</v>
      </c>
      <c r="K9" t="s">
        <v>150</v>
      </c>
      <c r="L9" t="s">
        <v>151</v>
      </c>
      <c r="M9" t="s">
        <v>152</v>
      </c>
      <c r="N9" t="s">
        <v>153</v>
      </c>
      <c r="O9" t="s">
        <v>154</v>
      </c>
      <c r="P9" t="s">
        <v>155</v>
      </c>
      <c r="Q9" t="s">
        <v>156</v>
      </c>
      <c r="R9" t="s">
        <v>157</v>
      </c>
      <c r="S9" t="s">
        <v>158</v>
      </c>
      <c r="T9" t="s">
        <v>159</v>
      </c>
      <c r="U9" t="s">
        <v>160</v>
      </c>
      <c r="X9" t="s">
        <v>161</v>
      </c>
      <c r="Y9" t="s">
        <v>162</v>
      </c>
      <c r="Z9" t="s">
        <v>163</v>
      </c>
      <c r="AA9" t="s">
        <v>164</v>
      </c>
      <c r="AB9" t="s">
        <v>165</v>
      </c>
    </row>
    <row r="10" spans="1:28" x14ac:dyDescent="0.3">
      <c r="A10" t="s">
        <v>26</v>
      </c>
      <c r="B10" t="s">
        <v>166</v>
      </c>
      <c r="C10" t="s">
        <v>167</v>
      </c>
      <c r="D10" t="s">
        <v>56</v>
      </c>
      <c r="E10" t="s">
        <v>30</v>
      </c>
      <c r="F10" t="s">
        <v>168</v>
      </c>
      <c r="G10" s="3" t="s">
        <v>169</v>
      </c>
      <c r="H10" t="str">
        <f>CONCATENATE(J10,"、",K10,"、",L10,"、",M10,"、",N10,"、",O10,"、",P10,Q10,R10,S10,T10,U10,V10,W10)</f>
        <v>宋铫巍、黄俊、尹嘉辉、梁芷敏、甘炜婷、彭嘉悦、吴文俊</v>
      </c>
      <c r="I10" t="str">
        <f>CONCATENATE(X10,Y10,Z10,AA10,AB10)</f>
        <v>李欣儒</v>
      </c>
      <c r="J10" t="s">
        <v>169</v>
      </c>
      <c r="K10" t="s">
        <v>170</v>
      </c>
      <c r="L10" t="s">
        <v>171</v>
      </c>
      <c r="M10" t="s">
        <v>172</v>
      </c>
      <c r="N10" t="s">
        <v>173</v>
      </c>
      <c r="O10" t="s">
        <v>174</v>
      </c>
      <c r="P10" t="s">
        <v>175</v>
      </c>
      <c r="X10" t="s">
        <v>94</v>
      </c>
    </row>
    <row r="11" spans="1:28" x14ac:dyDescent="0.3">
      <c r="A11" t="s">
        <v>26</v>
      </c>
      <c r="B11" t="s">
        <v>176</v>
      </c>
      <c r="C11" t="s">
        <v>177</v>
      </c>
      <c r="D11" t="s">
        <v>178</v>
      </c>
      <c r="E11" t="s">
        <v>30</v>
      </c>
      <c r="F11" t="s">
        <v>179</v>
      </c>
      <c r="G11" s="3" t="s">
        <v>180</v>
      </c>
      <c r="H11" t="str">
        <f>CONCATENATE(J11,"、",K11,"、",L11,"、",M11,"、",N11,"、",O11,"、",P11,"、",Q11,"、",R11,"、",S11,T11,U11,V11,W11)</f>
        <v>蔡子箐、张梓悦、周语、林佳宇、黄创阳、刘彬、宁宇航、蓝嘉然、周赞涛、苏贤标</v>
      </c>
      <c r="I11" t="str">
        <f>CONCATENATE(X11,"、",Y11,"、",Z11,AA11,AB11)</f>
        <v>朱洁琳、朱翠红、李连娇</v>
      </c>
      <c r="J11" t="s">
        <v>180</v>
      </c>
      <c r="K11" t="s">
        <v>181</v>
      </c>
      <c r="L11" t="s">
        <v>182</v>
      </c>
      <c r="M11" t="s">
        <v>183</v>
      </c>
      <c r="N11" t="s">
        <v>184</v>
      </c>
      <c r="O11" t="s">
        <v>185</v>
      </c>
      <c r="P11" t="s">
        <v>186</v>
      </c>
      <c r="Q11" t="s">
        <v>187</v>
      </c>
      <c r="R11" t="s">
        <v>188</v>
      </c>
      <c r="S11" t="s">
        <v>189</v>
      </c>
      <c r="X11" t="s">
        <v>190</v>
      </c>
      <c r="Y11" t="s">
        <v>191</v>
      </c>
      <c r="Z11" t="s">
        <v>192</v>
      </c>
    </row>
    <row r="12" spans="1:28" x14ac:dyDescent="0.3">
      <c r="A12" t="s">
        <v>26</v>
      </c>
      <c r="B12" t="s">
        <v>193</v>
      </c>
      <c r="C12" t="s">
        <v>194</v>
      </c>
      <c r="D12" t="s">
        <v>131</v>
      </c>
      <c r="E12" t="s">
        <v>30</v>
      </c>
      <c r="F12" t="s">
        <v>195</v>
      </c>
      <c r="G12" s="3" t="s">
        <v>196</v>
      </c>
      <c r="H12" t="str">
        <f>CONCATENATE(J12,"、",K12,"、",L12,"、",M12,"、",N12,"、",O12,"、",P12,"、",Q12,"、",R12,"、",S12,"、",T12,"、",U12,"、",V12,"、",W12)</f>
        <v>苏欣仪、王柳婷、余新莉、陆卓莹、李栩瑜、崔茵禧、杨一椹、李迅、邵俊侣、杨熙睿、陈洁怡、何梓聪、黎凯旋、张志童</v>
      </c>
      <c r="I12" t="str">
        <f>CONCATENATE(X12,"、",Y12,Z12,AA12,AB12)</f>
        <v>李欣儒、臧俊超</v>
      </c>
      <c r="J12" t="s">
        <v>196</v>
      </c>
      <c r="K12" t="s">
        <v>197</v>
      </c>
      <c r="L12" t="s">
        <v>198</v>
      </c>
      <c r="M12" t="s">
        <v>199</v>
      </c>
      <c r="N12" t="s">
        <v>200</v>
      </c>
      <c r="O12" t="s">
        <v>201</v>
      </c>
      <c r="P12" t="s">
        <v>202</v>
      </c>
      <c r="Q12" t="s">
        <v>203</v>
      </c>
      <c r="R12" t="s">
        <v>204</v>
      </c>
      <c r="S12" t="s">
        <v>205</v>
      </c>
      <c r="T12" t="s">
        <v>206</v>
      </c>
      <c r="U12" t="s">
        <v>207</v>
      </c>
      <c r="V12" t="s">
        <v>208</v>
      </c>
      <c r="W12" t="s">
        <v>209</v>
      </c>
      <c r="X12" t="s">
        <v>94</v>
      </c>
      <c r="Y12" t="s">
        <v>210</v>
      </c>
    </row>
    <row r="13" spans="1:28" x14ac:dyDescent="0.3">
      <c r="A13" t="s">
        <v>26</v>
      </c>
      <c r="B13" t="s">
        <v>211</v>
      </c>
      <c r="C13" t="s">
        <v>212</v>
      </c>
      <c r="D13" t="s">
        <v>213</v>
      </c>
      <c r="E13" t="s">
        <v>30</v>
      </c>
      <c r="F13" t="s">
        <v>214</v>
      </c>
      <c r="G13" s="3" t="s">
        <v>215</v>
      </c>
      <c r="H13" t="str">
        <f>CONCATENATE(J13,"、",K13,"、",L13,M13,N13,O13,P13,Q13,R13,S13,T13,U13,V13,W13)</f>
        <v>盛靖然、游莉平、何家儿</v>
      </c>
      <c r="I13" t="str">
        <f>CONCATENATE(X13,Y13,Z13,AA13,AB13)</f>
        <v>李疆豫</v>
      </c>
      <c r="J13" t="s">
        <v>215</v>
      </c>
      <c r="K13" t="s">
        <v>216</v>
      </c>
      <c r="L13" t="s">
        <v>217</v>
      </c>
      <c r="X13" t="s">
        <v>218</v>
      </c>
    </row>
    <row r="14" spans="1:28" x14ac:dyDescent="0.3">
      <c r="A14" t="s">
        <v>26</v>
      </c>
      <c r="B14" t="s">
        <v>219</v>
      </c>
      <c r="C14" t="s">
        <v>220</v>
      </c>
      <c r="D14" t="s">
        <v>221</v>
      </c>
      <c r="E14" t="s">
        <v>30</v>
      </c>
      <c r="F14" t="s">
        <v>222</v>
      </c>
      <c r="G14" s="3" t="s">
        <v>223</v>
      </c>
      <c r="H14" t="str">
        <f>CONCATENATE(J14,"、",K14,"、",L14,"、",M14,"、",N14,O14,P14,Q14,R14,S14,T14,U14,V14,W14)</f>
        <v>周天娇、柯可慧、王铉涵、常艺馨、罗丽晴</v>
      </c>
      <c r="I14" t="str">
        <f>CONCATENATE(X14,Y14,Z14,AA14,AB14)</f>
        <v>李疆豫</v>
      </c>
      <c r="J14" t="s">
        <v>223</v>
      </c>
      <c r="K14" t="s">
        <v>224</v>
      </c>
      <c r="L14" t="s">
        <v>225</v>
      </c>
      <c r="M14" t="s">
        <v>226</v>
      </c>
      <c r="N14" t="s">
        <v>227</v>
      </c>
      <c r="X14" t="s">
        <v>218</v>
      </c>
    </row>
  </sheetData>
  <phoneticPr fontId="2" type="noConversion"/>
  <pageMargins left="0.7" right="0.7" top="0.75" bottom="0.75" header="0.3" footer="0.3"/>
  <pageSetup paperSize="9" scale="1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专项赛项目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东林 黄</cp:lastModifiedBy>
  <dcterms:created xsi:type="dcterms:W3CDTF">2026-04-08T06:50:18Z</dcterms:created>
  <dcterms:modified xsi:type="dcterms:W3CDTF">2026-04-10T15:34:42Z</dcterms:modified>
</cp:coreProperties>
</file>